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emg/Desktop/"/>
    </mc:Choice>
  </mc:AlternateContent>
  <xr:revisionPtr revIDLastSave="0" documentId="8_{34F59278-2875-C54E-BB9F-3B7C682F9167}" xr6:coauthVersionLast="47" xr6:coauthVersionMax="47" xr10:uidLastSave="{00000000-0000-0000-0000-000000000000}"/>
  <workbookProtection workbookAlgorithmName="SHA-512" workbookHashValue="nndLRC8sQcSZP7cXV0wErhfdbhFEEwAJQWZmXQIlbuBmC1J/QihI8ocnZxEKTjyjC3fmP4H+NGgm5igPsEJUyA==" workbookSaltValue="HC2LAcpkSLz1Nv+lrzHvww==" workbookSpinCount="100000" lockStructure="1"/>
  <bookViews>
    <workbookView xWindow="0" yWindow="460" windowWidth="28800" windowHeight="15840" xr2:uid="{90A8BFBD-BE20-4171-B692-FAA60166D2E0}"/>
  </bookViews>
  <sheets>
    <sheet name="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" l="1"/>
  <c r="E55" i="1"/>
  <c r="E54" i="1"/>
  <c r="E53" i="1"/>
  <c r="E52" i="1"/>
  <c r="F21" i="1"/>
  <c r="N19" i="1" l="1"/>
  <c r="O19" i="1" s="1"/>
  <c r="E50" i="1"/>
  <c r="O30" i="1"/>
  <c r="N29" i="1"/>
  <c r="O29" i="1" s="1"/>
  <c r="P30" i="1"/>
  <c r="P29" i="1"/>
  <c r="N28" i="1"/>
  <c r="O28" i="1" s="1"/>
  <c r="P28" i="1"/>
  <c r="N27" i="1"/>
  <c r="O27" i="1" s="1"/>
  <c r="P27" i="1"/>
  <c r="N26" i="1"/>
  <c r="O26" i="1" s="1"/>
  <c r="P26" i="1"/>
  <c r="N25" i="1"/>
  <c r="O25" i="1" s="1"/>
  <c r="P25" i="1"/>
  <c r="P20" i="1"/>
  <c r="N20" i="1"/>
  <c r="E51" i="1"/>
  <c r="H28" i="1" l="1"/>
  <c r="F28" i="1"/>
  <c r="G28" i="1" s="1"/>
  <c r="F29" i="1"/>
  <c r="H29" i="1" s="1"/>
  <c r="F22" i="1"/>
  <c r="G22" i="1" s="1"/>
  <c r="G21" i="1"/>
  <c r="P24" i="1"/>
  <c r="N24" i="1"/>
  <c r="O24" i="1" s="1"/>
  <c r="N23" i="1"/>
  <c r="P22" i="1"/>
  <c r="N22" i="1"/>
  <c r="O22" i="1" s="1"/>
  <c r="P21" i="1"/>
  <c r="N21" i="1"/>
  <c r="O21" i="1" s="1"/>
  <c r="O23" i="1" l="1"/>
  <c r="P23" i="1"/>
  <c r="H22" i="1"/>
  <c r="H21" i="1"/>
  <c r="G29" i="1"/>
  <c r="O20" i="1"/>
  <c r="F27" i="1"/>
  <c r="F26" i="1"/>
  <c r="H26" i="1" s="1"/>
  <c r="F25" i="1"/>
  <c r="F24" i="1"/>
  <c r="F23" i="1"/>
  <c r="H23" i="1" s="1"/>
  <c r="F20" i="1"/>
  <c r="H27" i="1"/>
  <c r="H25" i="1"/>
  <c r="F19" i="1"/>
  <c r="H19" i="1" s="1"/>
  <c r="H20" i="1" l="1"/>
  <c r="F34" i="1"/>
  <c r="F36" i="1" s="1"/>
  <c r="P19" i="1"/>
  <c r="H24" i="1"/>
  <c r="G23" i="1"/>
  <c r="G20" i="1"/>
  <c r="F33" i="1" s="1"/>
  <c r="G24" i="1"/>
  <c r="G25" i="1"/>
  <c r="G26" i="1"/>
  <c r="G27" i="1"/>
  <c r="G19" i="1"/>
  <c r="H36" i="1" l="1"/>
  <c r="F43" i="1"/>
  <c r="F41" i="1" l="1"/>
  <c r="F42" i="1"/>
</calcChain>
</file>

<file path=xl/sharedStrings.xml><?xml version="1.0" encoding="utf-8"?>
<sst xmlns="http://schemas.openxmlformats.org/spreadsheetml/2006/main" count="56" uniqueCount="49">
  <si>
    <t>Price Calculator</t>
  </si>
  <si>
    <t>Final price does not include tax nor shipping expenses</t>
  </si>
  <si>
    <t>TILES</t>
  </si>
  <si>
    <t>Other models</t>
  </si>
  <si>
    <t>3.93 x 3.93 in</t>
  </si>
  <si>
    <t>Bricks</t>
  </si>
  <si>
    <t>5.90 x 5.90 in</t>
  </si>
  <si>
    <t>4cm. bricks.</t>
  </si>
  <si>
    <t>7.87 x 7.87 in</t>
  </si>
  <si>
    <t>Ashlars</t>
  </si>
  <si>
    <t>2.55 x 7.87 in</t>
  </si>
  <si>
    <t>Wood</t>
  </si>
  <si>
    <t>2.95 x 11.81 in</t>
  </si>
  <si>
    <t>Mortar</t>
  </si>
  <si>
    <t>3.93 x 7.87 in</t>
  </si>
  <si>
    <t>5.11 x 5.11 in</t>
  </si>
  <si>
    <t>TOTAL SHEETS</t>
  </si>
  <si>
    <r>
      <rPr>
        <b/>
        <i/>
        <sz val="14"/>
        <color theme="4" tint="-0.499984740745262"/>
        <rFont val="Calibri Light"/>
        <family val="2"/>
      </rPr>
      <t>Minimum Order</t>
    </r>
    <r>
      <rPr>
        <i/>
        <sz val="14"/>
        <color theme="4" tint="-0.499984740745262"/>
        <rFont val="Calibri Light"/>
        <family val="2"/>
      </rPr>
      <t>:</t>
    </r>
  </si>
  <si>
    <r>
      <rPr>
        <b/>
        <i/>
        <sz val="14"/>
        <color theme="4" tint="-0.499984740745262"/>
        <rFont val="Calibri Light"/>
        <family val="2"/>
      </rPr>
      <t>Attention</t>
    </r>
    <r>
      <rPr>
        <i/>
        <sz val="14"/>
        <color theme="4" tint="-0.499984740745262"/>
        <rFont val="Calibri Light"/>
        <family val="2"/>
      </rPr>
      <t xml:space="preserve">: </t>
    </r>
  </si>
  <si>
    <t>Please indicate the square footage needed in the pink cells</t>
  </si>
  <si>
    <r>
      <t xml:space="preserve">8 sheets </t>
    </r>
    <r>
      <rPr>
        <i/>
        <u/>
        <sz val="14"/>
        <color theme="4" tint="-0.499984740745262"/>
        <rFont val="Calibri Light"/>
        <family val="2"/>
      </rPr>
      <t>per model</t>
    </r>
  </si>
  <si>
    <t>Real Sq ft</t>
  </si>
  <si>
    <t>Detected Errors</t>
  </si>
  <si>
    <t>Number of sheets</t>
  </si>
  <si>
    <t>Desired Sq ft</t>
  </si>
  <si>
    <t>FINAL PRICE</t>
  </si>
  <si>
    <t>Other information:</t>
  </si>
  <si>
    <t>useful</t>
  </si>
  <si>
    <t>TOTAL Sq ft</t>
  </si>
  <si>
    <t>Discount information:</t>
  </si>
  <si>
    <t>Rango</t>
  </si>
  <si>
    <t>Precio</t>
  </si>
  <si>
    <t>Discount obtained</t>
  </si>
  <si>
    <t>This discount is already included in the final price</t>
  </si>
  <si>
    <t>Average price per sheet</t>
  </si>
  <si>
    <t>Average price per Sq ft</t>
  </si>
  <si>
    <t>Gresite</t>
  </si>
  <si>
    <t>1.96 x 1.96 in</t>
  </si>
  <si>
    <t>Staggered</t>
  </si>
  <si>
    <t>Line-up</t>
  </si>
  <si>
    <t>Painting</t>
  </si>
  <si>
    <t>Parquet</t>
  </si>
  <si>
    <t>Buliding Brick</t>
  </si>
  <si>
    <t>Herringbone</t>
  </si>
  <si>
    <t>Sgraffito</t>
  </si>
  <si>
    <t>Concrete</t>
  </si>
  <si>
    <t>Edge Tiles</t>
  </si>
  <si>
    <t>Orders between 8 and 25 sheets do not get a discount. Between 26 and 50, get an 8% discount. Between 51 and 70, a 10%. Between 71 and 100, a 15%. Between 101 and 150, a 20%. Between 151 and 200, a 22% and orders larger than 201 get a 25% discount.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</si>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</sst>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0.0"/>
    <numFmt numFmtId="166" formatCode="#,##0\ &quot;€&quot;"/>
    <numFmt numFmtId="167" formatCode="[$$-409]#,##0.00"/>
    <numFmt numFmtId="168" formatCode="[$$-409]#,##0.00_ ;\-[$$-409]#,##0.0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4" tint="-0.499984740745262"/>
      <name val="Calibri Light"/>
      <family val="2"/>
    </font>
    <font>
      <sz val="11"/>
      <color theme="1"/>
      <name val="Calibri Light"/>
      <family val="2"/>
    </font>
    <font>
      <sz val="11"/>
      <color theme="4" tint="-0.499984740745262"/>
      <name val="Calibri Light"/>
      <family val="2"/>
    </font>
    <font>
      <i/>
      <sz val="14"/>
      <color theme="4" tint="-0.499984740745262"/>
      <name val="Calibri Light"/>
      <family val="2"/>
    </font>
    <font>
      <b/>
      <i/>
      <sz val="14"/>
      <color theme="4" tint="-0.499984740745262"/>
      <name val="Calibri Light"/>
      <family val="2"/>
    </font>
    <font>
      <b/>
      <sz val="14"/>
      <color theme="4" tint="-0.499984740745262"/>
      <name val="Calibri Light"/>
      <family val="2"/>
    </font>
    <font>
      <i/>
      <sz val="11"/>
      <color theme="4" tint="-0.499984740745262"/>
      <name val="Calibri Light"/>
      <family val="2"/>
    </font>
    <font>
      <b/>
      <i/>
      <sz val="10"/>
      <color theme="3" tint="-0.499984740745262"/>
      <name val="Calibri Light"/>
      <family val="2"/>
    </font>
    <font>
      <sz val="11"/>
      <name val="Calibri"/>
      <family val="2"/>
      <scheme val="minor"/>
    </font>
    <font>
      <b/>
      <sz val="11"/>
      <color theme="4" tint="-0.499984740745262"/>
      <name val="Calibri Light"/>
      <family val="2"/>
    </font>
    <font>
      <b/>
      <sz val="12"/>
      <color theme="3" tint="-0.499984740745262"/>
      <name val="Calibri Light"/>
      <family val="2"/>
    </font>
    <font>
      <sz val="11"/>
      <name val="Calibri Light"/>
      <family val="2"/>
    </font>
    <font>
      <sz val="11"/>
      <color theme="3" tint="-0.499984740745262"/>
      <name val="Calibri Light"/>
      <family val="2"/>
    </font>
    <font>
      <sz val="11"/>
      <color theme="8" tint="-0.249977111117893"/>
      <name val="Calibri Light"/>
      <family val="2"/>
    </font>
    <font>
      <i/>
      <sz val="10"/>
      <color theme="4" tint="-0.499984740745262"/>
      <name val="Calibri Light"/>
      <family val="2"/>
    </font>
    <font>
      <sz val="11"/>
      <color theme="0" tint="-0.14999847407452621"/>
      <name val="Calibri"/>
      <family val="2"/>
      <scheme val="minor"/>
    </font>
    <font>
      <i/>
      <sz val="11"/>
      <color theme="1"/>
      <name val="Calibri Light"/>
      <family val="2"/>
    </font>
    <font>
      <i/>
      <u/>
      <sz val="14"/>
      <color theme="4" tint="-0.499984740745262"/>
      <name val="Calibri Light"/>
      <family val="2"/>
    </font>
    <font>
      <b/>
      <i/>
      <sz val="10"/>
      <name val="Calibri Light"/>
      <family val="2"/>
    </font>
    <font>
      <b/>
      <sz val="12"/>
      <name val="Calibri Light"/>
      <family val="2"/>
    </font>
    <font>
      <sz val="14"/>
      <name val="Calibri Light"/>
      <family val="2"/>
    </font>
    <font>
      <b/>
      <i/>
      <sz val="14"/>
      <color rgb="FFFF0000"/>
      <name val="Calibri Light"/>
      <family val="2"/>
    </font>
    <font>
      <sz val="12"/>
      <name val="Calibri"/>
      <family val="2"/>
      <scheme val="minor"/>
    </font>
    <font>
      <i/>
      <sz val="11"/>
      <color theme="2" tint="-0.749992370372631"/>
      <name val="Calibri"/>
      <family val="2"/>
      <scheme val="minor"/>
    </font>
    <font>
      <sz val="12"/>
      <color theme="4" tint="-0.499984740745262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/>
    <xf numFmtId="0" fontId="9" fillId="2" borderId="5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2" fontId="11" fillId="2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 applyProtection="1">
      <alignment horizontal="center"/>
      <protection locked="0"/>
    </xf>
    <xf numFmtId="1" fontId="16" fillId="2" borderId="7" xfId="0" applyNumberFormat="1" applyFont="1" applyFill="1" applyBorder="1" applyAlignment="1">
      <alignment horizontal="center"/>
    </xf>
    <xf numFmtId="0" fontId="5" fillId="2" borderId="8" xfId="0" applyFont="1" applyFill="1" applyBorder="1"/>
    <xf numFmtId="0" fontId="5" fillId="2" borderId="0" xfId="0" applyFont="1" applyFill="1" applyAlignment="1" applyProtection="1">
      <alignment horizontal="center"/>
      <protection locked="0"/>
    </xf>
    <xf numFmtId="1" fontId="16" fillId="2" borderId="0" xfId="0" applyNumberFormat="1" applyFont="1" applyFill="1" applyAlignment="1">
      <alignment horizontal="center"/>
    </xf>
    <xf numFmtId="165" fontId="11" fillId="2" borderId="0" xfId="0" applyNumberFormat="1" applyFont="1" applyFill="1" applyAlignment="1">
      <alignment horizontal="center"/>
    </xf>
    <xf numFmtId="1" fontId="11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17" fillId="2" borderId="0" xfId="0" applyFont="1" applyFill="1"/>
    <xf numFmtId="1" fontId="17" fillId="2" borderId="0" xfId="0" applyNumberFormat="1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9" fillId="2" borderId="0" xfId="0" applyFont="1" applyFill="1"/>
    <xf numFmtId="0" fontId="19" fillId="2" borderId="0" xfId="0" applyFont="1" applyFill="1"/>
    <xf numFmtId="166" fontId="8" fillId="2" borderId="0" xfId="0" applyNumberFormat="1" applyFont="1" applyFill="1" applyAlignment="1">
      <alignment horizontal="center"/>
    </xf>
    <xf numFmtId="0" fontId="9" fillId="2" borderId="1" xfId="0" applyFont="1" applyFill="1" applyBorder="1"/>
    <xf numFmtId="0" fontId="12" fillId="2" borderId="4" xfId="0" applyFont="1" applyFill="1" applyBorder="1"/>
    <xf numFmtId="0" fontId="10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1" fontId="13" fillId="4" borderId="0" xfId="0" applyNumberFormat="1" applyFont="1" applyFill="1" applyAlignment="1" applyProtection="1">
      <alignment horizontal="center"/>
      <protection locked="0"/>
    </xf>
    <xf numFmtId="1" fontId="10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164" fontId="23" fillId="2" borderId="0" xfId="1" applyFont="1" applyFill="1" applyBorder="1" applyAlignment="1">
      <alignment horizontal="center"/>
    </xf>
    <xf numFmtId="0" fontId="14" fillId="2" borderId="0" xfId="0" applyFont="1" applyFill="1"/>
    <xf numFmtId="0" fontId="14" fillId="0" borderId="0" xfId="0" applyFont="1"/>
    <xf numFmtId="0" fontId="22" fillId="2" borderId="0" xfId="0" applyFont="1" applyFill="1" applyAlignment="1">
      <alignment horizontal="left"/>
    </xf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17" fillId="2" borderId="0" xfId="0" applyNumberFormat="1" applyFont="1" applyFill="1" applyAlignment="1">
      <alignment horizontal="center"/>
    </xf>
    <xf numFmtId="4" fontId="17" fillId="2" borderId="0" xfId="0" applyNumberFormat="1" applyFont="1" applyFill="1" applyAlignment="1">
      <alignment horizontal="center"/>
    </xf>
    <xf numFmtId="167" fontId="12" fillId="2" borderId="10" xfId="0" applyNumberFormat="1" applyFont="1" applyFill="1" applyBorder="1" applyAlignment="1">
      <alignment horizontal="center"/>
    </xf>
    <xf numFmtId="168" fontId="14" fillId="2" borderId="9" xfId="0" applyNumberFormat="1" applyFont="1" applyFill="1" applyBorder="1" applyAlignment="1">
      <alignment horizontal="center"/>
    </xf>
    <xf numFmtId="4" fontId="13" fillId="4" borderId="0" xfId="0" applyNumberFormat="1" applyFont="1" applyFill="1" applyAlignment="1" applyProtection="1">
      <alignment horizontal="center"/>
      <protection locked="0"/>
    </xf>
    <xf numFmtId="0" fontId="6" fillId="2" borderId="0" xfId="0" applyFont="1" applyFill="1" applyAlignment="1">
      <alignment wrapText="1"/>
    </xf>
    <xf numFmtId="165" fontId="9" fillId="2" borderId="5" xfId="0" applyNumberFormat="1" applyFont="1" applyFill="1" applyBorder="1" applyAlignment="1">
      <alignment horizontal="center"/>
    </xf>
    <xf numFmtId="0" fontId="24" fillId="2" borderId="0" xfId="0" applyFont="1" applyFill="1"/>
    <xf numFmtId="0" fontId="5" fillId="2" borderId="0" xfId="0" applyFont="1" applyFill="1" applyAlignment="1">
      <alignment horizontal="left"/>
    </xf>
    <xf numFmtId="2" fontId="25" fillId="2" borderId="0" xfId="0" applyNumberFormat="1" applyFont="1" applyFill="1" applyAlignment="1">
      <alignment horizontal="center"/>
    </xf>
    <xf numFmtId="0" fontId="26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1" fontId="13" fillId="0" borderId="2" xfId="0" applyNumberFormat="1" applyFont="1" applyBorder="1" applyAlignment="1" applyProtection="1">
      <alignment horizontal="center"/>
      <protection locked="0"/>
    </xf>
    <xf numFmtId="1" fontId="10" fillId="2" borderId="2" xfId="0" applyNumberFormat="1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27" fillId="2" borderId="4" xfId="0" applyFont="1" applyFill="1" applyBorder="1"/>
    <xf numFmtId="0" fontId="27" fillId="2" borderId="4" xfId="0" applyFont="1" applyFill="1" applyBorder="1" applyAlignment="1">
      <alignment horizontal="left"/>
    </xf>
    <xf numFmtId="0" fontId="21" fillId="2" borderId="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21" fillId="2" borderId="2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justify" wrapText="1"/>
    </xf>
    <xf numFmtId="0" fontId="22" fillId="2" borderId="9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</cellXfs>
  <cellStyles count="2">
    <cellStyle name="Currency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303D7-FAAF-4096-91CF-70BA38724E27}">
  <dimension ref="A1:AD55"/>
  <sheetViews>
    <sheetView showGridLines="0" tabSelected="1" zoomScaleNormal="100" workbookViewId="0">
      <selection activeCell="C9" sqref="C9"/>
    </sheetView>
  </sheetViews>
  <sheetFormatPr baseColWidth="10" defaultRowHeight="15" x14ac:dyDescent="0.2"/>
  <cols>
    <col min="2" max="2" width="6.33203125" hidden="1" customWidth="1"/>
    <col min="4" max="4" width="13.6640625" customWidth="1"/>
    <col min="5" max="5" width="15.5" customWidth="1"/>
    <col min="6" max="6" width="15.33203125" customWidth="1"/>
    <col min="7" max="7" width="8.6640625" customWidth="1"/>
    <col min="8" max="8" width="20.5" customWidth="1"/>
    <col min="9" max="9" width="16.5" customWidth="1"/>
    <col min="10" max="10" width="6.33203125" hidden="1" customWidth="1"/>
    <col min="12" max="12" width="14.1640625" bestFit="1" customWidth="1"/>
    <col min="13" max="13" width="15.5" customWidth="1"/>
    <col min="14" max="14" width="13.83203125" customWidth="1"/>
    <col min="15" max="15" width="8.6640625" customWidth="1"/>
    <col min="16" max="16" width="20.5" customWidth="1"/>
  </cols>
  <sheetData>
    <row r="1" spans="1:30" s="1" customFormat="1" x14ac:dyDescent="0.2">
      <c r="F1" s="2"/>
      <c r="G1" s="2"/>
      <c r="H1" s="2"/>
      <c r="K1" s="2"/>
      <c r="N1" s="2"/>
      <c r="O1" s="2"/>
      <c r="P1" s="2"/>
    </row>
    <row r="2" spans="1:30" ht="21" x14ac:dyDescent="0.25">
      <c r="A2" s="1"/>
      <c r="B2" s="1"/>
      <c r="C2" s="1"/>
      <c r="D2" s="3" t="s">
        <v>0</v>
      </c>
      <c r="E2" s="5"/>
      <c r="F2" s="6"/>
      <c r="G2" s="6"/>
      <c r="H2" s="6"/>
      <c r="I2" s="5"/>
      <c r="J2" s="4"/>
      <c r="K2" s="7"/>
      <c r="L2" s="4"/>
      <c r="M2" s="5"/>
      <c r="N2" s="6"/>
      <c r="O2" s="6"/>
      <c r="P2" s="6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">
      <c r="A3" s="1"/>
      <c r="B3" s="1"/>
      <c r="C3" s="1"/>
      <c r="D3" s="1"/>
      <c r="E3" s="5"/>
      <c r="F3" s="6"/>
      <c r="G3" s="6"/>
      <c r="H3" s="6"/>
      <c r="I3" s="5"/>
      <c r="J3" s="4"/>
      <c r="K3" s="7"/>
      <c r="L3" s="4"/>
      <c r="M3" s="5"/>
      <c r="N3" s="6"/>
      <c r="O3" s="6"/>
      <c r="P3" s="6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9" x14ac:dyDescent="0.25">
      <c r="A4" s="1"/>
      <c r="B4" s="1"/>
      <c r="C4" s="1"/>
      <c r="D4" s="71" t="s">
        <v>18</v>
      </c>
      <c r="E4" s="71"/>
      <c r="F4" s="71" t="s">
        <v>19</v>
      </c>
      <c r="G4" s="71"/>
      <c r="H4" s="71"/>
      <c r="I4" s="71"/>
      <c r="J4" s="71"/>
      <c r="K4" s="71"/>
      <c r="L4" s="4"/>
      <c r="M4" s="8"/>
      <c r="N4" s="8"/>
      <c r="O4" s="6"/>
      <c r="P4" s="6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9" x14ac:dyDescent="0.25">
      <c r="A5" s="1"/>
      <c r="B5" s="1"/>
      <c r="C5" s="1"/>
      <c r="D5" s="40" t="s">
        <v>17</v>
      </c>
      <c r="F5" s="71" t="s">
        <v>20</v>
      </c>
      <c r="G5" s="71"/>
      <c r="H5" s="6"/>
      <c r="I5" s="5"/>
      <c r="J5" s="4"/>
      <c r="K5" s="7"/>
      <c r="L5" s="4"/>
      <c r="N5" s="8"/>
      <c r="O5" s="6"/>
      <c r="P5" s="6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x14ac:dyDescent="0.2">
      <c r="A6" s="1"/>
      <c r="B6" s="1"/>
      <c r="C6" s="1"/>
      <c r="F6" s="6"/>
      <c r="G6" s="6"/>
      <c r="H6" s="6"/>
      <c r="I6" s="5"/>
      <c r="J6" s="4"/>
      <c r="K6" s="7"/>
      <c r="L6" s="4"/>
      <c r="N6" s="6"/>
      <c r="O6" s="6"/>
      <c r="P6" s="6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9" x14ac:dyDescent="0.25">
      <c r="A7" s="1"/>
      <c r="B7" s="1"/>
      <c r="C7" s="1"/>
      <c r="D7" s="57" t="s">
        <v>1</v>
      </c>
      <c r="E7" s="5"/>
      <c r="F7" s="6"/>
      <c r="G7" s="6"/>
      <c r="H7" s="6"/>
      <c r="I7" s="5"/>
      <c r="J7" s="4"/>
      <c r="K7" s="7"/>
      <c r="L7" s="4"/>
      <c r="M7" s="5"/>
      <c r="N7" s="6"/>
      <c r="O7" s="6"/>
      <c r="P7" s="6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9" x14ac:dyDescent="0.25">
      <c r="A8" s="1"/>
      <c r="B8" s="1"/>
      <c r="C8" s="1"/>
      <c r="D8" s="9"/>
      <c r="E8" s="5"/>
      <c r="F8" s="6"/>
      <c r="G8" s="6"/>
      <c r="H8" s="6"/>
      <c r="I8" s="5"/>
      <c r="J8" s="4"/>
      <c r="K8" s="7"/>
      <c r="L8" s="4"/>
      <c r="M8" s="5"/>
      <c r="N8" s="6"/>
      <c r="O8" s="6"/>
      <c r="P8" s="6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8.75" customHeight="1" x14ac:dyDescent="0.25">
      <c r="A9" s="1"/>
      <c r="B9" s="1"/>
      <c r="C9" s="1"/>
      <c r="D9" s="9" t="s">
        <v>29</v>
      </c>
      <c r="E9" s="5"/>
      <c r="F9" s="78" t="s">
        <v>47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9" x14ac:dyDescent="0.25">
      <c r="A10" s="1"/>
      <c r="B10" s="1"/>
      <c r="C10" s="1"/>
      <c r="D10" s="9"/>
      <c r="E10" s="5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9" x14ac:dyDescent="0.25">
      <c r="A11" s="1"/>
      <c r="B11" s="1"/>
      <c r="C11" s="1"/>
      <c r="D11" s="9"/>
      <c r="E11" s="5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5" customHeight="1" x14ac:dyDescent="0.25">
      <c r="A12" s="1"/>
      <c r="B12" s="1"/>
      <c r="C12" s="1"/>
      <c r="D12" s="9"/>
      <c r="E12" s="5"/>
      <c r="F12" s="55" t="s">
        <v>48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9" x14ac:dyDescent="0.25">
      <c r="A13" s="1"/>
      <c r="B13" s="1"/>
      <c r="C13" s="1"/>
      <c r="D13" s="9" t="s">
        <v>2</v>
      </c>
      <c r="E13" s="5"/>
      <c r="F13" s="6"/>
      <c r="G13" s="6"/>
      <c r="H13" s="6"/>
      <c r="I13" s="5"/>
      <c r="J13" s="4"/>
      <c r="K13" s="4"/>
      <c r="L13" s="9" t="s">
        <v>3</v>
      </c>
      <c r="M13" s="5"/>
      <c r="N13" s="6"/>
      <c r="O13" s="6"/>
      <c r="P13" s="6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6" customHeight="1" x14ac:dyDescent="0.25">
      <c r="A14" s="1"/>
      <c r="B14" s="1"/>
      <c r="C14" s="1"/>
      <c r="D14" s="9"/>
      <c r="E14" s="5"/>
      <c r="F14" s="6"/>
      <c r="G14" s="6"/>
      <c r="H14" s="6"/>
      <c r="I14" s="5"/>
      <c r="J14" s="4"/>
      <c r="K14" s="4"/>
      <c r="L14" s="9"/>
      <c r="M14" s="5"/>
      <c r="N14" s="6"/>
      <c r="O14" s="6"/>
      <c r="P14" s="6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0.5" customHeight="1" x14ac:dyDescent="0.25">
      <c r="A15" s="1"/>
      <c r="B15" s="1"/>
      <c r="C15" s="1"/>
      <c r="D15" s="9"/>
      <c r="E15" s="5"/>
      <c r="F15" s="6"/>
      <c r="G15" s="6"/>
      <c r="H15" s="6"/>
      <c r="I15" s="5"/>
      <c r="J15" s="4"/>
      <c r="K15" s="4"/>
      <c r="L15" s="9"/>
      <c r="M15" s="5"/>
      <c r="N15" s="6"/>
      <c r="O15" s="6"/>
      <c r="P15" s="6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5" customHeight="1" x14ac:dyDescent="0.2">
      <c r="A16" s="1"/>
      <c r="B16" s="1"/>
      <c r="C16" s="1"/>
      <c r="D16" s="34"/>
      <c r="E16" s="76" t="s">
        <v>24</v>
      </c>
      <c r="F16" s="74" t="s">
        <v>23</v>
      </c>
      <c r="G16" s="72" t="s">
        <v>21</v>
      </c>
      <c r="H16" s="69" t="s">
        <v>22</v>
      </c>
      <c r="I16" s="5"/>
      <c r="J16" s="4"/>
      <c r="K16" s="4"/>
      <c r="L16" s="34"/>
      <c r="M16" s="76" t="s">
        <v>24</v>
      </c>
      <c r="N16" s="74" t="s">
        <v>23</v>
      </c>
      <c r="O16" s="72" t="s">
        <v>21</v>
      </c>
      <c r="P16" s="69" t="s">
        <v>22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2" customHeight="1" x14ac:dyDescent="0.2">
      <c r="A17" s="1"/>
      <c r="B17" s="1"/>
      <c r="C17" s="10"/>
      <c r="D17" s="35"/>
      <c r="E17" s="77"/>
      <c r="F17" s="75"/>
      <c r="G17" s="73"/>
      <c r="H17" s="70"/>
      <c r="I17" s="5"/>
      <c r="J17" s="4"/>
      <c r="K17" s="13"/>
      <c r="L17" s="35"/>
      <c r="M17" s="77"/>
      <c r="N17" s="75"/>
      <c r="O17" s="73"/>
      <c r="P17" s="70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5" customHeight="1" x14ac:dyDescent="0.2">
      <c r="A18" s="1"/>
      <c r="B18" s="13" t="s">
        <v>27</v>
      </c>
      <c r="C18" s="10"/>
      <c r="D18" s="35"/>
      <c r="E18" s="37"/>
      <c r="F18" s="36"/>
      <c r="G18" s="41"/>
      <c r="H18" s="12"/>
      <c r="I18" s="5"/>
      <c r="J18" s="13" t="s">
        <v>27</v>
      </c>
      <c r="K18" s="13"/>
      <c r="L18" s="35"/>
      <c r="M18" s="37"/>
      <c r="N18" s="36"/>
      <c r="O18" s="41"/>
      <c r="P18" s="12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5" customHeight="1" x14ac:dyDescent="0.2">
      <c r="A19" s="1"/>
      <c r="B19" s="14">
        <v>14.53</v>
      </c>
      <c r="C19" s="15"/>
      <c r="D19" s="67" t="s">
        <v>37</v>
      </c>
      <c r="E19" s="54"/>
      <c r="F19" s="39">
        <f>IF(ROUNDUP(E19/B19,0)=0,0,IF(ROUNDUP(E19/B19,0)&lt;8,0,ROUNDUP(E19/B19,0)))</f>
        <v>0</v>
      </c>
      <c r="G19" s="42">
        <f t="shared" ref="G19:G28" si="0">IFERROR(B19*F19,0)</f>
        <v>0</v>
      </c>
      <c r="H19" s="56" t="str">
        <f>IF(E19=0,"None",IF(F19&lt;8,"Minimum of 8 not met","None"))</f>
        <v>None</v>
      </c>
      <c r="I19" s="5"/>
      <c r="J19" s="16">
        <v>13.45</v>
      </c>
      <c r="K19" s="15"/>
      <c r="L19" s="67" t="s">
        <v>5</v>
      </c>
      <c r="M19" s="38"/>
      <c r="N19" s="39">
        <f>IF(ROUNDUP(M19/J19,0)=0,0,IF(ROUNDUP(M19/J19,0)&lt;8,0,ROUNDUP(M19/J19,0)))</f>
        <v>0</v>
      </c>
      <c r="O19" s="42">
        <f>IFERROR(J19*N19,0)</f>
        <v>0</v>
      </c>
      <c r="P19" s="56" t="str">
        <f t="shared" ref="P19" si="1">IF(M19=0,"None",IF(N19&lt;8,"Minimum of 8 not met","None"))</f>
        <v>None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5" customHeight="1" x14ac:dyDescent="0.2">
      <c r="A20" s="1"/>
      <c r="B20" s="14">
        <v>14.85</v>
      </c>
      <c r="C20" s="15"/>
      <c r="D20" s="67" t="s">
        <v>4</v>
      </c>
      <c r="E20" s="54"/>
      <c r="F20" s="39">
        <f t="shared" ref="F20:F28" si="2">IF(ROUNDUP(E20/B20,0)=0,0,IF(ROUNDUP(E20/B20,0)&lt;8,0,ROUNDUP(E20/B20,0)))</f>
        <v>0</v>
      </c>
      <c r="G20" s="42">
        <f t="shared" si="0"/>
        <v>0</v>
      </c>
      <c r="H20" s="56" t="str">
        <f t="shared" ref="H20:H28" si="3">IF(E20=0,"None",IF(F20&lt;8,"Minimum of 8 not met","None"))</f>
        <v>None</v>
      </c>
      <c r="I20" s="5"/>
      <c r="J20" s="16">
        <v>13.67</v>
      </c>
      <c r="K20" s="15"/>
      <c r="L20" s="67" t="s">
        <v>7</v>
      </c>
      <c r="M20" s="38"/>
      <c r="N20" s="39">
        <f>IF(ROUNDUP(M20/J20,0)=0,0,IF(ROUNDUP(M20/J20,0)&lt;8,0,ROUNDUP(M20/J20,0)))</f>
        <v>0</v>
      </c>
      <c r="O20" s="42">
        <f t="shared" ref="O20" si="4">IFERROR(J20*N20,0)</f>
        <v>0</v>
      </c>
      <c r="P20" s="56" t="str">
        <f>IF(M20=0,"None",IF(N20&lt;8,"Minimum of 8 not met","None"))</f>
        <v>None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5" customHeight="1" x14ac:dyDescent="0.2">
      <c r="A21" s="1"/>
      <c r="B21" s="14">
        <v>12.59</v>
      </c>
      <c r="C21" s="59" t="s">
        <v>38</v>
      </c>
      <c r="D21" s="67" t="s">
        <v>14</v>
      </c>
      <c r="E21" s="54"/>
      <c r="F21" s="39">
        <f>IF(ROUNDUP(E21/B21,0)=0,0,IF(ROUNDUP(E21/B21,0)&lt;8,0,ROUNDUP(E21/B21,0)))</f>
        <v>0</v>
      </c>
      <c r="G21" s="42">
        <f t="shared" ref="G21:G22" si="5">IFERROR(B21*F21,0)</f>
        <v>0</v>
      </c>
      <c r="H21" s="56" t="str">
        <f t="shared" ref="H21:H22" si="6">IF(E21=0,"None",IF(F21&lt;8,"Minimum of 8 not met","None"))</f>
        <v>None</v>
      </c>
      <c r="I21" s="5"/>
      <c r="J21" s="16">
        <v>14.21</v>
      </c>
      <c r="K21" s="15"/>
      <c r="L21" s="67" t="s">
        <v>9</v>
      </c>
      <c r="M21" s="38"/>
      <c r="N21" s="39">
        <f t="shared" ref="N21:N28" si="7">IF(ROUNDUP(M21/J21,0)=0,0,IF(ROUNDUP(M21/J21,0)&lt;8,0,ROUNDUP(M21/J21,0)))</f>
        <v>0</v>
      </c>
      <c r="O21" s="42">
        <f t="shared" ref="O21:O30" si="8">IFERROR(J21*N21,0)</f>
        <v>0</v>
      </c>
      <c r="P21" s="56" t="str">
        <f t="shared" ref="P21:P30" si="9">IF(M21=0,"None",IF(N21&lt;8,"Minimum of 8 not met","None"))</f>
        <v>None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5" customHeight="1" x14ac:dyDescent="0.2">
      <c r="A22" s="1"/>
      <c r="B22" s="14">
        <v>13.56</v>
      </c>
      <c r="C22" s="59" t="s">
        <v>39</v>
      </c>
      <c r="D22" s="67" t="s">
        <v>14</v>
      </c>
      <c r="E22" s="54"/>
      <c r="F22" s="39">
        <f t="shared" ref="F22" si="10">IF(ROUNDUP(E22/B22,0)=0,0,IF(ROUNDUP(E22/B22,0)&lt;8,0,ROUNDUP(E22/B22,0)))</f>
        <v>0</v>
      </c>
      <c r="G22" s="42">
        <f t="shared" si="5"/>
        <v>0</v>
      </c>
      <c r="H22" s="56" t="str">
        <f t="shared" si="6"/>
        <v>None</v>
      </c>
      <c r="I22" s="5"/>
      <c r="J22" s="65">
        <v>14.53</v>
      </c>
      <c r="K22" s="15"/>
      <c r="L22" s="67" t="s">
        <v>11</v>
      </c>
      <c r="M22" s="38"/>
      <c r="N22" s="39">
        <f t="shared" si="7"/>
        <v>0</v>
      </c>
      <c r="O22" s="42">
        <f t="shared" si="8"/>
        <v>0</v>
      </c>
      <c r="P22" s="56" t="str">
        <f t="shared" si="9"/>
        <v>None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5" customHeight="1" x14ac:dyDescent="0.2">
      <c r="A23" s="1"/>
      <c r="B23" s="14">
        <v>14.53</v>
      </c>
      <c r="C23" s="15"/>
      <c r="D23" s="67" t="s">
        <v>6</v>
      </c>
      <c r="E23" s="54"/>
      <c r="F23" s="39">
        <f t="shared" si="2"/>
        <v>0</v>
      </c>
      <c r="G23" s="42">
        <f t="shared" si="0"/>
        <v>0</v>
      </c>
      <c r="H23" s="56" t="str">
        <f t="shared" si="3"/>
        <v>None</v>
      </c>
      <c r="I23" s="5"/>
      <c r="J23" s="65">
        <v>14.53</v>
      </c>
      <c r="K23" s="15"/>
      <c r="L23" s="67" t="s">
        <v>13</v>
      </c>
      <c r="M23" s="38"/>
      <c r="N23" s="39">
        <f t="shared" si="7"/>
        <v>0</v>
      </c>
      <c r="O23" s="42">
        <f t="shared" si="8"/>
        <v>0</v>
      </c>
      <c r="P23" s="56" t="str">
        <f t="shared" si="9"/>
        <v>None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" customHeight="1" x14ac:dyDescent="0.2">
      <c r="A24" s="1"/>
      <c r="B24" s="14">
        <v>12.05</v>
      </c>
      <c r="C24" s="15"/>
      <c r="D24" s="67" t="s">
        <v>8</v>
      </c>
      <c r="E24" s="54"/>
      <c r="F24" s="39">
        <f t="shared" si="2"/>
        <v>0</v>
      </c>
      <c r="G24" s="42">
        <f t="shared" si="0"/>
        <v>0</v>
      </c>
      <c r="H24" s="56" t="str">
        <f t="shared" si="3"/>
        <v>None</v>
      </c>
      <c r="I24" s="5"/>
      <c r="J24" s="65">
        <v>14.53</v>
      </c>
      <c r="K24" s="15"/>
      <c r="L24" s="67" t="s">
        <v>40</v>
      </c>
      <c r="M24" s="38"/>
      <c r="N24" s="39">
        <f t="shared" si="7"/>
        <v>0</v>
      </c>
      <c r="O24" s="42">
        <f t="shared" si="8"/>
        <v>0</v>
      </c>
      <c r="P24" s="56" t="str">
        <f t="shared" si="9"/>
        <v>None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" customHeight="1" x14ac:dyDescent="0.2">
      <c r="A25" s="1"/>
      <c r="B25" s="14">
        <v>13.67</v>
      </c>
      <c r="C25" s="15"/>
      <c r="D25" s="67" t="s">
        <v>10</v>
      </c>
      <c r="E25" s="54"/>
      <c r="F25" s="39">
        <f t="shared" si="2"/>
        <v>0</v>
      </c>
      <c r="G25" s="42">
        <f t="shared" si="0"/>
        <v>0</v>
      </c>
      <c r="H25" s="56" t="str">
        <f t="shared" si="3"/>
        <v>None</v>
      </c>
      <c r="I25" s="5"/>
      <c r="J25" s="65">
        <v>13.67</v>
      </c>
      <c r="K25" s="15"/>
      <c r="L25" s="67" t="s">
        <v>41</v>
      </c>
      <c r="M25" s="38"/>
      <c r="N25" s="39">
        <f t="shared" si="7"/>
        <v>0</v>
      </c>
      <c r="O25" s="42">
        <f t="shared" si="8"/>
        <v>0</v>
      </c>
      <c r="P25" s="12" t="str">
        <f t="shared" si="9"/>
        <v>None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s="1" customFormat="1" ht="15" customHeight="1" x14ac:dyDescent="0.2">
      <c r="B26" s="14">
        <v>14.96</v>
      </c>
      <c r="C26" s="15"/>
      <c r="D26" s="67" t="s">
        <v>12</v>
      </c>
      <c r="E26" s="54"/>
      <c r="F26" s="39">
        <f t="shared" si="2"/>
        <v>0</v>
      </c>
      <c r="G26" s="42">
        <f t="shared" si="0"/>
        <v>0</v>
      </c>
      <c r="H26" s="56" t="str">
        <f t="shared" si="3"/>
        <v>None</v>
      </c>
      <c r="I26" s="5"/>
      <c r="J26" s="65">
        <v>13.23</v>
      </c>
      <c r="K26" s="15"/>
      <c r="L26" s="67" t="s">
        <v>42</v>
      </c>
      <c r="M26" s="38"/>
      <c r="N26" s="39">
        <f t="shared" si="7"/>
        <v>0</v>
      </c>
      <c r="O26" s="42">
        <f t="shared" si="8"/>
        <v>0</v>
      </c>
      <c r="P26" s="12" t="str">
        <f t="shared" si="9"/>
        <v>None</v>
      </c>
    </row>
    <row r="27" spans="1:30" s="1" customFormat="1" ht="15" customHeight="1" x14ac:dyDescent="0.2">
      <c r="B27" s="14">
        <v>13.56</v>
      </c>
      <c r="C27" s="15"/>
      <c r="D27" s="67" t="s">
        <v>14</v>
      </c>
      <c r="E27" s="54"/>
      <c r="F27" s="39">
        <f t="shared" si="2"/>
        <v>0</v>
      </c>
      <c r="G27" s="42">
        <f t="shared" si="0"/>
        <v>0</v>
      </c>
      <c r="H27" s="56" t="str">
        <f t="shared" si="3"/>
        <v>None</v>
      </c>
      <c r="I27" s="5"/>
      <c r="J27" s="65">
        <v>10.76</v>
      </c>
      <c r="K27" s="15"/>
      <c r="L27" s="67" t="s">
        <v>43</v>
      </c>
      <c r="M27" s="38"/>
      <c r="N27" s="39">
        <f t="shared" si="7"/>
        <v>0</v>
      </c>
      <c r="O27" s="42">
        <f t="shared" si="8"/>
        <v>0</v>
      </c>
      <c r="P27" s="12" t="str">
        <f t="shared" si="9"/>
        <v>None</v>
      </c>
    </row>
    <row r="28" spans="1:30" s="1" customFormat="1" ht="15" customHeight="1" x14ac:dyDescent="0.2">
      <c r="B28" s="17">
        <v>13.56</v>
      </c>
      <c r="C28" s="15"/>
      <c r="D28" s="67" t="s">
        <v>15</v>
      </c>
      <c r="E28" s="54"/>
      <c r="F28" s="39">
        <f t="shared" si="2"/>
        <v>0</v>
      </c>
      <c r="G28" s="42">
        <f t="shared" si="0"/>
        <v>0</v>
      </c>
      <c r="H28" s="56" t="str">
        <f t="shared" si="3"/>
        <v>None</v>
      </c>
      <c r="I28" s="5"/>
      <c r="J28" s="65">
        <v>10.76</v>
      </c>
      <c r="K28" s="15"/>
      <c r="L28" s="67" t="s">
        <v>44</v>
      </c>
      <c r="M28" s="38"/>
      <c r="N28" s="39">
        <f t="shared" si="7"/>
        <v>0</v>
      </c>
      <c r="O28" s="42">
        <f t="shared" si="8"/>
        <v>0</v>
      </c>
      <c r="P28" s="12" t="str">
        <f t="shared" si="9"/>
        <v>None</v>
      </c>
    </row>
    <row r="29" spans="1:30" s="1" customFormat="1" ht="15" customHeight="1" x14ac:dyDescent="0.2">
      <c r="B29" s="17">
        <v>14.53</v>
      </c>
      <c r="C29" s="15"/>
      <c r="D29" s="67" t="s">
        <v>36</v>
      </c>
      <c r="E29" s="54"/>
      <c r="F29" s="39">
        <f t="shared" ref="F29" si="11">IF(ROUNDUP(E29/B29,0)=0,0,IF(ROUNDUP(E29/B29,0)&lt;8,0,ROUNDUP(E29/B29,0)))</f>
        <v>0</v>
      </c>
      <c r="G29" s="42">
        <f t="shared" ref="G29" si="12">IFERROR(B29*F29,0)</f>
        <v>0</v>
      </c>
      <c r="H29" s="56" t="str">
        <f t="shared" ref="H29" si="13">IF(E29=0,"None",IF(F29&lt;8,"Minimum of 8 not met","None"))</f>
        <v>None</v>
      </c>
      <c r="I29" s="5"/>
      <c r="J29" s="65">
        <v>15.06</v>
      </c>
      <c r="K29" s="15"/>
      <c r="L29" s="67" t="s">
        <v>45</v>
      </c>
      <c r="M29" s="38"/>
      <c r="N29" s="39">
        <f>IF(ROUNDUP(M29/J29,0)=0,0,IF(ROUNDUP(M29/J29,0)&lt;8,0,ROUNDUP(M29/J29,0)))</f>
        <v>0</v>
      </c>
      <c r="O29" s="42">
        <f t="shared" si="8"/>
        <v>0</v>
      </c>
      <c r="P29" s="12" t="str">
        <f t="shared" si="9"/>
        <v>None</v>
      </c>
    </row>
    <row r="30" spans="1:30" s="1" customFormat="1" ht="15" customHeight="1" x14ac:dyDescent="0.2">
      <c r="A30" s="15"/>
      <c r="D30" s="18"/>
      <c r="E30" s="20"/>
      <c r="F30" s="21"/>
      <c r="G30" s="19"/>
      <c r="H30" s="22"/>
      <c r="I30" s="5"/>
      <c r="J30" s="66">
        <v>13.99</v>
      </c>
      <c r="K30" s="4"/>
      <c r="L30" s="68" t="s">
        <v>46</v>
      </c>
      <c r="M30" s="38"/>
      <c r="N30" s="39">
        <f>IF(ROUNDUP(M30/J30,0)=0,0,IF(ROUNDUP(M30/J30,0)&lt;8,0,ROUNDUP(M30/J30,0)))</f>
        <v>0</v>
      </c>
      <c r="O30" s="42">
        <f t="shared" si="8"/>
        <v>0</v>
      </c>
      <c r="P30" s="12" t="str">
        <f t="shared" si="9"/>
        <v>None</v>
      </c>
    </row>
    <row r="31" spans="1:30" s="1" customFormat="1" ht="15" customHeight="1" x14ac:dyDescent="0.2">
      <c r="A31" s="15"/>
      <c r="D31" s="5"/>
      <c r="E31" s="23"/>
      <c r="F31" s="24"/>
      <c r="G31" s="5"/>
      <c r="H31" s="5"/>
      <c r="I31" s="5"/>
      <c r="J31" s="4"/>
      <c r="K31" s="7"/>
      <c r="L31" s="61"/>
      <c r="M31" s="62"/>
      <c r="N31" s="63"/>
      <c r="O31" s="64"/>
      <c r="P31" s="60"/>
    </row>
    <row r="32" spans="1:30" ht="15" customHeight="1" x14ac:dyDescent="0.2">
      <c r="A32" s="25"/>
      <c r="B32" s="26"/>
      <c r="C32" s="26"/>
      <c r="D32" s="27"/>
      <c r="E32" s="6"/>
      <c r="F32" s="6"/>
      <c r="G32" s="6"/>
      <c r="H32" s="6"/>
      <c r="I32" s="5"/>
      <c r="J32" s="4"/>
      <c r="K32" s="7"/>
      <c r="L32" s="58"/>
      <c r="M32" s="58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26" x14ac:dyDescent="0.2">
      <c r="A33" s="10"/>
      <c r="B33" s="26"/>
      <c r="C33" s="26"/>
      <c r="D33" s="11" t="s">
        <v>28</v>
      </c>
      <c r="F33" s="51">
        <f>SUM(G19:G29)+SUM(O19:O30)</f>
        <v>0</v>
      </c>
      <c r="G33" s="6"/>
      <c r="H33" s="6"/>
      <c r="I33" s="5"/>
      <c r="J33" s="4"/>
      <c r="K33" s="7"/>
      <c r="L33" s="6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30"/>
      <c r="B34" s="26"/>
      <c r="C34" s="26"/>
      <c r="D34" s="11" t="s">
        <v>16</v>
      </c>
      <c r="F34" s="50">
        <f>SUM(F19:F29)+SUM(N19:N30)</f>
        <v>0</v>
      </c>
      <c r="G34" s="6"/>
      <c r="H34" s="6"/>
      <c r="I34" s="5"/>
      <c r="J34" s="4"/>
      <c r="K34" s="7"/>
      <c r="L34" s="6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9.75" customHeight="1" x14ac:dyDescent="0.2">
      <c r="A35" s="30"/>
      <c r="B35" s="30"/>
      <c r="C35" s="30"/>
      <c r="D35" s="28"/>
      <c r="E35" s="29"/>
      <c r="F35" s="6"/>
      <c r="G35" s="6"/>
      <c r="H35" s="6"/>
      <c r="I35" s="5"/>
      <c r="J35" s="4"/>
      <c r="K35" s="7"/>
      <c r="L35" s="58"/>
      <c r="M35" s="58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" thickBot="1" x14ac:dyDescent="0.3">
      <c r="A36" s="1"/>
      <c r="B36" s="1"/>
      <c r="C36" s="1"/>
      <c r="D36" s="80" t="s">
        <v>25</v>
      </c>
      <c r="E36" s="80"/>
      <c r="F36" s="52">
        <f>IF(F34&lt;D50,F34*E49,IF(F34&lt;D51,F34*E50,IF(F34&lt;D52,F34*E51,IF(F34&lt;D53,F34*E52,IF(F34&lt;D54,F34*E53,IF(F34&lt;D55,F34*E54,IF(F34&gt;200,F34*E55,0)))))))</f>
        <v>0</v>
      </c>
      <c r="G36" s="6"/>
      <c r="H36" s="81" t="str">
        <f>IF(H19="Minimum of 8 not met","One or more items not included in the price for not meeting the minimum of 8 sheets",IF(H20="Minimum of 8 not met","One or more items not included in the price for not meeting the minimum of 8 sheets",IF(H21="Minimum of 8 not met","One or more items not included in the price for not meeting the minimum of 8 sheets",IF(H22="Minimum of 8 not met","One or more items not included in the price for not meeting the minimum of 8 sheets",IF(H23="Minimum of 8 not met","One or more items not included in the price for not meeting the minimum of 8 sheets",IF(H24="Minimum of 8 not met","One or more items not included in the price for not meeting the minimum of 8 sheets",IF(H25="Minimum of 8 not met","One or more items not included in the price for not meeting the minimum of 8 sheets",IF(H26="Minimum of 8 not met","One or more items not included in the price for not meeting the minimum of 8 sheets",IF(H27="Minimum of 8 not met","One or more items not included in the price for not meeting the minimum of 8 sheets",IF(H28="Minimum of 8 not met","One or more items not included in the price for not meeting the minimum of 8 sheets",IF(H29="Minimum of 8 not met","One or more items not included in the price for not meeting the minimum of 8 sheets",IF(P19="Minimum of 8 not met","One or more items not included in the price for not meeting the minimum of 8 sheets",IF(P20="Minimum of 8 not met","One or more items not included in the price for not meeting the minimum of 8 sheets",IF(P21="Minimum of 8 not met","One or more items not included in the price for not meeting the minimum of 8 sheets",IF(P22="Minimum of 8 not met","One or more items not included in the price for not meeting the minimum of 8 sheets",IF(P23="Minimum of 8 not met","One or more items not included in the price for not meeting the minimum of 8 sheets",IF(P24="Minimum of 8 not met","One or more items not included in the price for not meeting the minimum of 8 sheets","No errors detected")))))))))))))))))</f>
        <v>No errors detected</v>
      </c>
      <c r="I36" s="81"/>
      <c r="J36" s="81"/>
      <c r="K36" s="81"/>
      <c r="L36" s="81"/>
      <c r="M36" s="8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6" ht="8.25" customHeight="1" thickTop="1" x14ac:dyDescent="0.25">
      <c r="A37" s="1"/>
      <c r="B37" s="1"/>
      <c r="C37" s="1"/>
      <c r="D37" s="9"/>
      <c r="E37" s="33"/>
      <c r="F37" s="6"/>
      <c r="G37" s="6"/>
      <c r="H37" s="6"/>
      <c r="I37" s="31"/>
      <c r="J37" s="32"/>
      <c r="K37" s="43"/>
      <c r="Q37" s="1"/>
      <c r="R37" s="1"/>
      <c r="S37" s="1"/>
      <c r="T37" s="1"/>
      <c r="U37" s="1"/>
      <c r="V37" s="1"/>
      <c r="W37" s="1"/>
      <c r="X37" s="1"/>
    </row>
    <row r="38" spans="1:26" ht="8.25" customHeight="1" x14ac:dyDescent="0.25">
      <c r="A38" s="1"/>
      <c r="B38" s="1"/>
      <c r="C38" s="1"/>
      <c r="D38" s="9"/>
      <c r="E38" s="33"/>
      <c r="F38" s="6"/>
      <c r="G38" s="6"/>
      <c r="H38" s="6"/>
      <c r="I38" s="31"/>
      <c r="J38" s="32"/>
      <c r="K38" s="43"/>
      <c r="Q38" s="1"/>
      <c r="R38" s="1"/>
      <c r="S38" s="1"/>
      <c r="T38" s="1"/>
      <c r="U38" s="1"/>
      <c r="V38" s="1"/>
      <c r="W38" s="1"/>
      <c r="X38" s="1"/>
    </row>
    <row r="39" spans="1:26" ht="19" x14ac:dyDescent="0.25">
      <c r="A39" s="30"/>
      <c r="B39" s="10"/>
      <c r="C39" s="10"/>
      <c r="D39" s="47" t="s">
        <v>26</v>
      </c>
      <c r="E39" s="44"/>
      <c r="F39" s="13"/>
      <c r="G39" s="13"/>
      <c r="H39" s="13"/>
      <c r="I39" s="45"/>
      <c r="J39" s="45"/>
      <c r="K39" s="13"/>
      <c r="Q39" s="1"/>
      <c r="R39" s="1"/>
      <c r="S39" s="1"/>
      <c r="T39" s="1"/>
      <c r="U39" s="1"/>
      <c r="V39" s="1"/>
      <c r="W39" s="1"/>
      <c r="X39" s="1"/>
    </row>
    <row r="40" spans="1:26" ht="11.25" customHeight="1" x14ac:dyDescent="0.25">
      <c r="A40" s="30"/>
      <c r="B40" s="10"/>
      <c r="C40" s="10"/>
      <c r="D40" s="47"/>
      <c r="E40" s="44"/>
      <c r="F40" s="13"/>
      <c r="G40" s="13"/>
      <c r="H40" s="13"/>
      <c r="I40" s="45"/>
      <c r="J40" s="45"/>
      <c r="K40" s="13"/>
      <c r="Q40" s="1"/>
      <c r="R40" s="1"/>
      <c r="S40" s="1"/>
      <c r="T40" s="1"/>
      <c r="U40" s="1"/>
      <c r="V40" s="1"/>
      <c r="W40" s="1"/>
      <c r="X40" s="1"/>
    </row>
    <row r="41" spans="1:26" ht="16" x14ac:dyDescent="0.2">
      <c r="A41" s="30"/>
      <c r="B41" s="10"/>
      <c r="C41" s="10"/>
      <c r="D41" s="79" t="s">
        <v>34</v>
      </c>
      <c r="E41" s="79"/>
      <c r="F41" s="53">
        <f>IFERROR(F36/F34,0)</f>
        <v>0</v>
      </c>
      <c r="G41" s="13"/>
      <c r="H41" s="13"/>
      <c r="I41" s="45"/>
      <c r="J41" s="45"/>
      <c r="K41" s="13"/>
      <c r="L41" s="46"/>
      <c r="M41" s="46"/>
      <c r="N41" s="46"/>
      <c r="Q41" s="1"/>
      <c r="R41" s="1"/>
      <c r="S41" s="1"/>
      <c r="T41" s="1"/>
      <c r="U41" s="1"/>
      <c r="V41" s="1"/>
      <c r="W41" s="1"/>
      <c r="X41" s="1"/>
    </row>
    <row r="42" spans="1:26" ht="16" x14ac:dyDescent="0.2">
      <c r="D42" s="79" t="s">
        <v>35</v>
      </c>
      <c r="E42" s="79"/>
      <c r="F42" s="53">
        <f>IFERROR(F36/F33,0)</f>
        <v>0</v>
      </c>
      <c r="G42" s="46"/>
      <c r="H42" s="46"/>
      <c r="I42" s="46"/>
      <c r="J42" s="46"/>
      <c r="K42" s="46"/>
    </row>
    <row r="43" spans="1:26" ht="16" x14ac:dyDescent="0.2">
      <c r="D43" s="79" t="s">
        <v>32</v>
      </c>
      <c r="E43" s="79"/>
      <c r="F43" s="53">
        <f>(F34*E49)-F36</f>
        <v>0</v>
      </c>
      <c r="G43" s="46"/>
      <c r="H43" s="82" t="s">
        <v>33</v>
      </c>
      <c r="I43" s="82"/>
      <c r="J43" s="82"/>
      <c r="K43" s="82"/>
    </row>
    <row r="44" spans="1:26" x14ac:dyDescent="0.2">
      <c r="D44" s="46"/>
      <c r="E44" s="46"/>
      <c r="F44" s="46"/>
      <c r="G44" s="46"/>
      <c r="H44" s="46"/>
      <c r="I44" s="46"/>
      <c r="J44" s="46"/>
      <c r="K44" s="46"/>
    </row>
    <row r="45" spans="1:26" x14ac:dyDescent="0.2">
      <c r="D45" s="46"/>
      <c r="E45" s="46"/>
      <c r="F45" s="46"/>
      <c r="G45" s="46"/>
      <c r="H45" s="46"/>
      <c r="I45" s="46"/>
      <c r="J45" s="46"/>
      <c r="K45" s="46"/>
    </row>
    <row r="48" spans="1:26" hidden="1" x14ac:dyDescent="0.2">
      <c r="D48" s="49" t="s">
        <v>30</v>
      </c>
      <c r="E48" s="49" t="s">
        <v>31</v>
      </c>
    </row>
    <row r="49" spans="4:5" hidden="1" x14ac:dyDescent="0.2">
      <c r="D49" s="48">
        <v>8</v>
      </c>
      <c r="E49" s="48">
        <v>130</v>
      </c>
    </row>
    <row r="50" spans="4:5" hidden="1" x14ac:dyDescent="0.2">
      <c r="D50" s="48">
        <v>26</v>
      </c>
      <c r="E50" s="48">
        <f>E49*0.92</f>
        <v>119.60000000000001</v>
      </c>
    </row>
    <row r="51" spans="4:5" hidden="1" x14ac:dyDescent="0.2">
      <c r="D51" s="48">
        <v>51</v>
      </c>
      <c r="E51" s="48">
        <f>E49*0.9</f>
        <v>117</v>
      </c>
    </row>
    <row r="52" spans="4:5" hidden="1" x14ac:dyDescent="0.2">
      <c r="D52" s="48">
        <v>71</v>
      </c>
      <c r="E52" s="48">
        <f>E49*0.85</f>
        <v>110.5</v>
      </c>
    </row>
    <row r="53" spans="4:5" hidden="1" x14ac:dyDescent="0.2">
      <c r="D53" s="48">
        <v>101</v>
      </c>
      <c r="E53" s="48">
        <f>E49*0.8</f>
        <v>104</v>
      </c>
    </row>
    <row r="54" spans="4:5" hidden="1" x14ac:dyDescent="0.2">
      <c r="D54" s="48">
        <v>151</v>
      </c>
      <c r="E54" s="48">
        <f>E49*0.78</f>
        <v>101.4</v>
      </c>
    </row>
    <row r="55" spans="4:5" hidden="1" x14ac:dyDescent="0.2">
      <c r="D55" s="48">
        <v>201</v>
      </c>
      <c r="E55" s="48">
        <f>E49*0.75</f>
        <v>97.5</v>
      </c>
    </row>
  </sheetData>
  <sheetProtection algorithmName="SHA-512" hashValue="OGBO2TENzhsdkotSnB0G54EZXU0/SBazYhEXO0uxAQRGxS+nRPZMSp9Nv4lwLIr/DrIXgVmRIwRl4EW6XinB/w==" saltValue="IZlFkxxcHPX7bIYBh0t1Yw==" spinCount="100000" sheet="1" objects="1" scenarios="1"/>
  <mergeCells count="18">
    <mergeCell ref="D43:E43"/>
    <mergeCell ref="D36:E36"/>
    <mergeCell ref="M16:M17"/>
    <mergeCell ref="N16:N17"/>
    <mergeCell ref="O16:O17"/>
    <mergeCell ref="D41:E41"/>
    <mergeCell ref="D42:E42"/>
    <mergeCell ref="H36:M36"/>
    <mergeCell ref="H43:K43"/>
    <mergeCell ref="P16:P17"/>
    <mergeCell ref="D4:E4"/>
    <mergeCell ref="G16:G17"/>
    <mergeCell ref="H16:H17"/>
    <mergeCell ref="F16:F17"/>
    <mergeCell ref="E16:E17"/>
    <mergeCell ref="F5:G5"/>
    <mergeCell ref="F4:K4"/>
    <mergeCell ref="F9:P11"/>
  </mergeCells>
  <conditionalFormatting sqref="A1:XFD3 L4:XFD4 A4:F5 H5:XFD5 A6:C6 E6:XFD6 A7:XFD8 A9:F9 Q9:XFD12 A10:E12 A13:XFD23 A24:L24 N24:XFD24 M24:M31 A25:K32 Q25:XFD1048576 A33:D34 F33:P34 A35:K35 N35:P36 A36:H36 A37:K42 L37:P1048576 A43:H43 A44:K1048576 L25:L31 N25:P32">
    <cfRule type="containsText" dxfId="2" priority="4" operator="containsText" text="Minimum of 8 not met">
      <formula>NOT(ISERROR(SEARCH("Minimum of 8 not met",A1)))</formula>
    </cfRule>
  </conditionalFormatting>
  <conditionalFormatting sqref="A1:XFD3 A9:F9 Q9:XFD12 A10:E12 A13:XFD23 A24:L24 N24:XFD24 M24:M31 A25:K32 Q25:XFD1048576 A33:D34 F33:P34 A35:K35 N35:P36 A36:H36 A37:K42 L37:P1048576 A43:H43 A44:K1048576 A5:XFD8 A4:F4 L4:XFD4 L25:L31 N25:P32">
    <cfRule type="containsText" dxfId="1" priority="1" operator="containsText" text="One or more items not included in the price for not meeting the minimum of 8 sheets">
      <formula>NOT(ISERROR(SEARCH("One or more items not included in the price for not meeting the minimum of 8 sheets",A1)))</formula>
    </cfRule>
    <cfRule type="containsText" dxfId="0" priority="2" operator="containsText" text="&quot;One or more items not included in the price for not meeting the minimum of 8 sheets&quot;">
      <formula>NOT(ISERROR(SEARCH("""One or more items not included in the price for not meeting the minimum of 8 sheets""",A1)))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</dc:creator>
  <cp:lastModifiedBy>Microsoft Office User</cp:lastModifiedBy>
  <dcterms:created xsi:type="dcterms:W3CDTF">2022-09-18T16:25:58Z</dcterms:created>
  <dcterms:modified xsi:type="dcterms:W3CDTF">2023-12-07T13:43:04Z</dcterms:modified>
</cp:coreProperties>
</file>